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9" firstSheet="0" activeTab="1"/>
  </bookViews>
  <sheets>
    <sheet name="vecchio quadro eco" sheetId="1" state="visible" r:id="rId2"/>
    <sheet name="nuovo quadro eco" sheetId="2" state="visible" r:id="rId3"/>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<sst xmlns="http://schemas.openxmlformats.org/spreadsheetml/2006/main" count="92" uniqueCount="86">
  <si>
    <t xml:space="preserve">A) STIMA DEL SERVIZIO</t>
  </si>
  <si>
    <t xml:space="preserve">A1) STIMA DEL SERVIZIO (al netto degli oneri per la sicurezza)</t>
  </si>
  <si>
    <t xml:space="preserve">Descrizione :                                                                                                                                                                                    Euro</t>
  </si>
  <si>
    <t xml:space="preserve">a.1.1     importo a base d'asta                                                                                                                                                                                       </t>
  </si>
  <si>
    <t xml:space="preserve">a.1.2    opzioni                                                                                                                                                                                       </t>
  </si>
  <si>
    <t xml:space="preserve">                                                                                                                                                                                    TOTALE  A.1                                                                                                                          </t>
  </si>
  <si>
    <t xml:space="preserve">A2) COSTI PER LA SICUREZZA</t>
  </si>
  <si>
    <t xml:space="preserve">a.2.1     costi per la sicurezza derivanti da rischi per interferenze                                                                                                                                                                                                                                                </t>
  </si>
  <si>
    <t xml:space="preserve">a.1.2     costi per la sicurezza (nel caso di appalto misto   con opera)                                                                    </t>
  </si>
  <si>
    <t xml:space="preserve">                                                                                                                                                                                    TOTALE  A.2                                                                                                                             </t>
  </si>
  <si>
    <t xml:space="preserve">TOTALE DEL SERVIZIOA BASE D'ASTA  (A.1.1.)</t>
  </si>
  <si>
    <t xml:space="preserve">TOTALE DEL SERVIZIO A) (A1+A2)</t>
  </si>
  <si>
    <t xml:space="preserve">B)  SOMME A DISPOSIZIONE DELL'AMMINISTRAZIONE</t>
  </si>
  <si>
    <t xml:space="preserve">b.1 imprevisti</t>
  </si>
  <si>
    <t xml:space="preserve">b.2. accantonamento di cui all'art. 113 c. 3 del D. Lgs 50/2016 - non soggetto a IVA (calcolato su a.1.1 + A2) di cui:</t>
  </si>
  <si>
    <t xml:space="preserve">b.2.1 quota per tecnologie e formazione (pari al 20% )</t>
  </si>
  <si>
    <t xml:space="preserve">b.2.2 quota per il personale (pari al 80%) suddiviso come segue:</t>
  </si>
  <si>
    <t xml:space="preserve">a) a favore del Comune (75%)</t>
  </si>
  <si>
    <t xml:space="preserve">b) a favore della CUC (25%) ai sensi dell'art. 113 c.5 del D. Lgs 50/2016</t>
  </si>
  <si>
    <t xml:space="preserve">b.3 eventuali spese per commissioni giudicatrici</t>
  </si>
  <si>
    <r>
      <rPr>
        <sz val="11"/>
        <color rgb="FF000000"/>
        <rFont val="Calibri"/>
        <family val="2"/>
        <charset val="1"/>
      </rPr>
      <t>b.4 spese per pubblicità </t>
    </r>
    <r>
      <rPr>
        <i val="true"/>
        <sz val="11"/>
        <color rgb="FF000000"/>
        <rFont val="Calibri"/>
        <family val="2"/>
        <charset val="1"/>
      </rPr>
      <t>(in caso di gara aggregata e/ o a Lotti tale importo sarà suddiviso tra i Comuni aderenti)</t>
    </r>
  </si>
  <si>
    <t xml:space="preserve">b.5 contributo a favore ANAC - non soggetto ad IVA </t>
  </si>
  <si>
    <t xml:space="preserve">b.6   I.V.A. (Nel caso di prestazioni con IVA differenziata inserire ulteriore/i riga/righe indicando il valore dell'IVA e la voce di riferimento)</t>
  </si>
  <si>
    <t xml:space="preserve">b.6.1 I.V.A. ____% sull'importo del servizio (totale A.1.1.) </t>
  </si>
  <si>
    <t xml:space="preserve">b.6.2 I.V.A. ____% sul totale A.2 (costi sicurezza)</t>
  </si>
  <si>
    <t xml:space="preserve">…..</t>
  </si>
  <si>
    <t xml:space="preserve">b.7 quota variabile a favore della CUC </t>
  </si>
  <si>
    <t xml:space="preserve">b.7.1 PER SERVIZI E FORNITURE: (0,4% sull'importo a base di gara a.1.1. più oneri della sicurezza A2 - elevato a 0,5% nel caso di applicazione del criterio dell'offerta economicamente più vataggiosa) con una tariffa minima di € 1.500,00  e una tariffa massima di € 10.000,00</t>
  </si>
  <si>
    <t xml:space="preserve">IMPORTO EFFETTIVO  </t>
  </si>
  <si>
    <t xml:space="preserve">b.7.2 PER LAVORI:  (0,4% sull'importo a base di gara a.1.1. più oneri della sicurezza A2  - elevato 0,5% in caso di applicazione del criterio dell'offerta economicamente più vataggiosa) con una tariffa minima di € 1.000,00  e una tariffa massima di € 10.000,00</t>
  </si>
  <si>
    <t xml:space="preserve">b.7.3 PER CONCESSIONI, PATERNARIATO PUBBLICO-PRIVATO E SERVIZI ATTINENTI ALL'ARCHITETTURA E ALL'INGENGNERIA:  (0,5% sull'importo a base di gara a.1.1. più oneri della sicurezza A2  - con una tariffa minima di € 2.000,00  e una tariffa massima di € 10.000,00</t>
  </si>
  <si>
    <t xml:space="preserve">b.7.4 PER LE PROCEDURE DI GARA IN FORMA AGGREGATA: sconto del 20%  (applicato sulla singola pro-quota) in caso di aggregazione di almeno 4 Enti e del 30% oltre 4 Enti</t>
  </si>
  <si>
    <t xml:space="preserve">b.8 a) EVENTUALE SCONTISTICA (**)</t>
  </si>
  <si>
    <t xml:space="preserve">b.8.a1) sconto del 15% sulla tariffa variabile per partecipazione del Comune ai tavoli tecnici per gare aggregate</t>
  </si>
  <si>
    <t xml:space="preserve">b.8.a2) sconto del 15% sulla tariffa variabile per partecipazione  alle commissioni giudicatrici (solo se per gare aggregate o di altri Enti)</t>
  </si>
  <si>
    <t xml:space="preserve">da applicare solo se il Comune farà parte della commissione</t>
  </si>
  <si>
    <t xml:space="preserve">b.8.a3) sconto del 5% sulla tariffa variabile per effettuazione di verifiche circa il possesso dei requisiti di partecipazione dell'aggiudicatario della procedura di gara espletata dalla CUC per l'Ente distaccante (*) </t>
  </si>
  <si>
    <t xml:space="preserve">6.9 b) EVENTUALI VARIAZIONI</t>
  </si>
  <si>
    <t xml:space="preserve">6.9.b1) qualora nell'anno in corso L'Ente distaccante non espleti procedure di gara tramite la CUC gli sconti potranno essere applicati sulla quota fissa)</t>
  </si>
  <si>
    <r>
      <rPr>
        <i val="true"/>
        <sz val="11"/>
        <color rgb="FF000000"/>
        <rFont val="Calibri"/>
        <family val="2"/>
        <charset val="1"/>
      </rPr>
      <t>6.9.b2) </t>
    </r>
    <r>
      <rPr>
        <sz val="11"/>
        <color rgb="FF000000"/>
        <rFont val="Calibri"/>
        <family val="2"/>
        <charset val="1"/>
      </rPr>
      <t>nel caso in cui l'Ente richieda alla CUC di lanciare la procedura di gara entro il termine di 15 giorni dall'invio della documentazione COMPLETA la tariffa finale si intende aumentata di una volta e mezza fino al limite massimo di  € 10.000,00 elevato a  € 15.000,00 se trattasi di concessione o paternariato pubblico o privato. L'espletamento di diretta procedura in forma acceleratoria è in ogni caso subordinata all'accettazione da parte della CUC tenuto conto delle esigenze di servizio. </t>
    </r>
  </si>
  <si>
    <t xml:space="preserve">TOTALE </t>
  </si>
  <si>
    <t xml:space="preserve">(*) valida solo se è stato formalizzato il distacco di almeno 1 unità relativamente ad almeno una procedura fino a completo svolgimento da parte del personale distaccato delle attività </t>
  </si>
  <si>
    <r>
      <rPr>
        <b val="true"/>
        <sz val="16"/>
        <color rgb="FF000000"/>
        <rFont val="Calibri"/>
        <family val="2"/>
        <charset val="1"/>
      </rPr>
      <t>OGGETTO DELLA PROCEDURA DI GARA  -  </t>
    </r>
    <r>
      <rPr>
        <b val="true"/>
        <sz val="11"/>
        <color rgb="FF000000"/>
        <rFont val="Calibri"/>
        <family val="2"/>
        <charset val="1"/>
      </rPr>
      <t>Gara PASTI dal  2020 al 31.12.2024 -</t>
    </r>
  </si>
  <si>
    <t xml:space="preserve">Durata :  Anni 5 + Ripetizione servizio anni 3 + proroga tecnica mesi 6</t>
  </si>
  <si>
    <t xml:space="preserve">A) STIMA DEL SERVIZIO/DELLA FORNITURA</t>
  </si>
  <si>
    <r>
      <rPr>
        <sz val="9"/>
        <color rgb="FF000000"/>
        <rFont val="Calibri"/>
        <family val="2"/>
        <charset val="1"/>
      </rPr>
      <t>a.1.1     importo a base d'asta     - </t>
    </r>
    <r>
      <rPr>
        <sz val="10"/>
        <color rgb="FF000000"/>
        <rFont val="Calibri"/>
        <family val="2"/>
        <charset val="1"/>
      </rPr>
      <t>durata 5 anni – (ripetizione 3 anni + 6 mesi proroga tecnica)</t>
    </r>
    <r>
      <rPr>
        <sz val="9"/>
        <color rgb="FF000000"/>
        <rFont val="Calibri"/>
        <family val="2"/>
        <charset val="1"/>
      </rPr>
      <t>                                                                                                                                                                                </t>
    </r>
  </si>
  <si>
    <t xml:space="preserve">inserire l'importo della gara (5 anni) escluso i costi della sicurezza</t>
  </si>
  <si>
    <t xml:space="preserve">a.1.2    costi per la sicurezza derivanti da rischi per interferenze (non soggetti a ribasso                                                                                                                                                                                          </t>
  </si>
  <si>
    <t xml:space="preserve">inserire i costi della sicurezza nel triennio</t>
  </si>
  <si>
    <t xml:space="preserve">TOTALE  A  importo stimato a base di gara                                                                                                                       </t>
  </si>
  <si>
    <t xml:space="preserve">a.1.3 IMPORTO RELATIVO A OPZIONI E RINNOVI</t>
  </si>
  <si>
    <t xml:space="preserve">inserire il rinnovo, l'opzione del 6/5 e la proroga tecnica</t>
  </si>
  <si>
    <t xml:space="preserve">VALORE COMPLESSIVO DELLA PROCEDURA (comprensivo di opzioni e rinnovi) (A+a.1.3)</t>
  </si>
  <si>
    <t xml:space="preserve">b.1</t>
  </si>
  <si>
    <t xml:space="preserve">imprevisti</t>
  </si>
  <si>
    <t xml:space="preserve">b.2</t>
  </si>
  <si>
    <r>
      <rPr>
        <b val="true"/>
        <sz val="11"/>
        <color rgb="FF0000FF"/>
        <rFont val="Calibri"/>
        <family val="2"/>
        <charset val="1"/>
      </rPr>
      <t>accantonamento incentivo di cui all'art. 113 c. 2 del D. Lgs 50/2016</t>
    </r>
    <r>
      <rPr>
        <sz val="11"/>
        <color rgb="FF000000"/>
        <rFont val="Calibri"/>
        <family val="2"/>
        <charset val="1"/>
      </rPr>
      <t> - non soggetto a IVA (calcolato su TOTALE A) pari al 2% dell’importo a base d’asta di € 195.444,90= di cui:</t>
    </r>
  </si>
  <si>
    <t xml:space="preserve">inserire quanto previsto dal vostro regolamento  per il 113</t>
  </si>
  <si>
    <t xml:space="preserve">b.3</t>
  </si>
  <si>
    <t xml:space="preserve">spese per funzionamento della commissione giudicatrice</t>
  </si>
  <si>
    <t xml:space="preserve">se è prevista una spesa per commissari esterni</t>
  </si>
  <si>
    <t xml:space="preserve">b.4</t>
  </si>
  <si>
    <r>
      <rPr>
        <b val="true"/>
        <sz val="11"/>
        <color rgb="FF0000FF"/>
        <rFont val="Calibri"/>
        <family val="2"/>
        <charset val="1"/>
      </rPr>
      <t>spese di pubblicità</t>
    </r>
    <r>
      <rPr>
        <sz val="11"/>
        <color rgb="FF000000"/>
        <rFont val="Calibri"/>
        <family val="2"/>
        <charset val="1"/>
      </rPr>
      <t> </t>
    </r>
    <r>
      <rPr>
        <i val="true"/>
        <sz val="11"/>
        <color rgb="FF000000"/>
        <rFont val="Calibri"/>
        <family val="2"/>
        <charset val="1"/>
      </rPr>
      <t>(in caso di gara aggregata e/ o a Lotti tale importo sarà suddiviso tra i Comuni aderenti in base al valore del proprio fabbisogno/lotto)</t>
    </r>
  </si>
  <si>
    <t xml:space="preserve">b.5</t>
  </si>
  <si>
    <r>
      <rPr>
        <b val="true"/>
        <sz val="11"/>
        <color rgb="FF0000FF"/>
        <rFont val="Calibri"/>
        <family val="2"/>
        <charset val="1"/>
      </rPr>
      <t>contributo ANAC</t>
    </r>
    <r>
      <rPr>
        <sz val="11"/>
        <color rgb="FF000000"/>
        <rFont val="Calibri"/>
        <family val="2"/>
        <charset val="1"/>
      </rPr>
      <t> - non soggetto ad IVA </t>
    </r>
  </si>
  <si>
    <t xml:space="preserve">b.6</t>
  </si>
  <si>
    <r>
      <rPr>
        <b val="true"/>
        <sz val="11"/>
        <color rgb="FF0000FF"/>
        <rFont val="Calibri"/>
        <family val="2"/>
        <charset val="1"/>
      </rPr>
      <t>I.V.A.</t>
    </r>
    <r>
      <rPr>
        <i val="true"/>
        <sz val="11"/>
        <color rgb="FF000000"/>
        <rFont val="Calibri"/>
        <family val="2"/>
        <charset val="1"/>
      </rPr>
      <t> (Nel caso di prestazioni con IVA differenziata inserire ulteriore/i riga/righe indicando il valore dell'IVA e la voce di riferimento) </t>
    </r>
    <r>
      <rPr>
        <sz val="11"/>
        <color rgb="FF000000"/>
        <rFont val="Calibri"/>
        <family val="2"/>
        <charset val="1"/>
      </rPr>
      <t>di cui:</t>
    </r>
  </si>
  <si>
    <r>
      <rPr>
        <sz val="11"/>
        <color rgb="FF000000"/>
        <rFont val="Calibri"/>
        <family val="2"/>
        <charset val="1"/>
      </rPr>
      <t>I.V.A.</t>
    </r>
    <r>
      <rPr>
        <b val="true"/>
        <sz val="11"/>
        <color rgb="FF000000"/>
        <rFont val="Calibri"/>
        <family val="2"/>
        <charset val="1"/>
      </rPr>
      <t> 10%</t>
    </r>
    <r>
      <rPr>
        <sz val="11"/>
        <color rgb="FF000000"/>
        <rFont val="Calibri"/>
        <family val="2"/>
        <charset val="1"/>
      </rPr>
      <t> sull'importo del servizio (a.1.1)</t>
    </r>
  </si>
  <si>
    <t xml:space="preserve">pasti anziani iva 10%</t>
  </si>
  <si>
    <t xml:space="preserve">I.V.A. 22% sull'importo dei costi per la sicurezza non soggetti a ribasso (a.1.2)</t>
  </si>
  <si>
    <t xml:space="preserve">b.7</t>
  </si>
  <si>
    <t xml:space="preserve">quota variabile a favore della CUC </t>
  </si>
  <si>
    <t xml:space="preserve">SERVIZI E FORNITURE: (0,4% sull'importo a base di gara TOTALE A, elevato a 0,5% nel caso di applicazione del criterio dell'offerta economicamente più vataggiosa) con una tariffa minima di € 1.500,00  e una tariffa massima di € 10.000,00</t>
  </si>
  <si>
    <t xml:space="preserve">LAVORI:  (0,4% sull'importo a base di gara TOTALE A, elevato a 0,5% in caso di applicazione del criterio dell'offerta economicamente più vataggiosa) con una tariffa minima di € 1.000,00  e una tariffa massima di € 10.000,00</t>
  </si>
  <si>
    <t xml:space="preserve">CONCESSIONI, PARTERNARIATO PUBBLICO-PRIVATO E SERVIZI ATTINENTI ALL'ARCHITETTURA E ALL'INGEGNERIA:  (0,5% sull'importo a base di gara TOTALE A, con una tariffa minima di € 2.000,00  e una tariffa massima di € 10.000,00</t>
  </si>
  <si>
    <t xml:space="preserve">b.8</t>
  </si>
  <si>
    <r>
      <rPr>
        <b val="true"/>
        <sz val="11"/>
        <color rgb="FF0000FF"/>
        <rFont val="Calibri"/>
        <family val="2"/>
        <charset val="1"/>
      </rPr>
      <t>scontistica </t>
    </r>
    <r>
      <rPr>
        <sz val="11"/>
        <rFont val="Calibri"/>
        <family val="2"/>
        <charset val="1"/>
      </rPr>
      <t>di cui:</t>
    </r>
  </si>
  <si>
    <t xml:space="preserve">1. PROCEDURE DI GARA IN FORMA AGGREGATA: sconto del 20%  (applicato sulla singola pro-quota) in caso di aggregazione di almeno 4 Enti e del 30% oltre 4 Enti</t>
  </si>
  <si>
    <t xml:space="preserve">2. PARTECIPAZIONE TAVOLO TECNICO GARA AGGREGATA: sconto del 15% sulla tariffa variabile (*)</t>
  </si>
  <si>
    <t xml:space="preserve">3. PARTECIPAZIONE A COMMISSIONI GIUDICATRICI (solo se per gare aggregate o di altri Enti): sconto del 15% sulla tariffa variabile (*)</t>
  </si>
  <si>
    <t xml:space="preserve">4. VERIFICA REQUISITI AGGIUDICATARIO: sconto del 5% sulla tariffa variabile (*) </t>
  </si>
  <si>
    <t xml:space="preserve">b.9</t>
  </si>
  <si>
    <r>
      <rPr>
        <b val="true"/>
        <sz val="11"/>
        <color rgb="FF0000FF"/>
        <rFont val="Calibri"/>
        <family val="2"/>
        <charset val="1"/>
      </rPr>
      <t>incremento</t>
    </r>
    <r>
      <rPr>
        <sz val="11"/>
        <color rgb="FF000000"/>
        <rFont val="Calibri"/>
        <family val="2"/>
        <charset val="1"/>
      </rPr>
      <t> </t>
    </r>
    <r>
      <rPr>
        <sz val="10"/>
        <color rgb="FF000000"/>
        <rFont val="Calibri"/>
        <family val="2"/>
        <charset val="1"/>
      </rPr>
      <t>(PROCEDURA ACCELERATA:</t>
    </r>
    <r>
      <rPr>
        <i val="true"/>
        <sz val="10"/>
        <color rgb="FF000000"/>
        <rFont val="Calibri"/>
        <family val="2"/>
        <charset val="1"/>
      </rPr>
      <t> </t>
    </r>
    <r>
      <rPr>
        <sz val="10"/>
        <color rgb="FF000000"/>
        <rFont val="Calibri"/>
        <family val="2"/>
        <charset val="1"/>
      </rPr>
      <t>nel caso in cui l'Ente richieda alla CUC di lanciare la procedura di gara entro il termine di 15 giorni dall'invio della documentazione COMPLETA la tariffa variabile finale si intende aumentata di una volta e mezza fino al limite massimo di  € 10.000,00 elevato a  € 15.000,00 se trattasi di concessione o paternariato pubblico o privato. L'espletamento di diretta procedura in forma acceleratoria è in ogni caso subordinata all'accettazione da parte della CUC tenuto conto delle esigenze di servizio). </t>
    </r>
  </si>
  <si>
    <t xml:space="preserve">TOTALE B - somme a disposizione </t>
  </si>
  <si>
    <t xml:space="preserve">TOTALE IMPORTO DELL'INTERVENTO (A+B)</t>
  </si>
  <si>
    <t xml:space="preserve">(*) previa sottoscrizione della convenzione per l'utilizzo temporaneo di almeno 1 unità relativamente ad almeno una procedura fino a completo svolgimento da parte del personale distaccato delle attività </t>
  </si>
</sst>
</file>

<file path=xl/styles.xml><?xml version="1.0" encoding="utf-8"?>
<styleSheet xmlns="http://schemas.openxmlformats.org/spreadsheetml/2006/main">
  <numFmts count="3">
    <numFmt numFmtId="164" formatCode="General"/>
    <numFmt numFmtId="165" formatCode="&quot;€ &quot;#,##0.00"/>
    <numFmt numFmtId="166" formatCode="&quot;€ &quot;#,##0.00;[RED]&quot;-€ &quot;#,##0.00"/>
  </numFmts>
  <fonts count="23">
    <font>
      <sz val="11"/>
      <color rgb="FF000000"/>
      <name val="Calibri"/>
      <family val="2"/>
      <charset val="1"/>
    </font>
    <font>
      <sz val="10"/>
      <name val="Arial"/>
      <family val="0"/>
    </font>
    <font>
      <sz val="10"/>
      <name val="Arial"/>
      <family val="0"/>
    </font>
    <font>
      <sz val="10"/>
      <name val="Arial"/>
      <family val="0"/>
    </font>
    <font>
      <b val="true"/>
      <sz val="16"/>
      <color rgb="FF000000"/>
      <name val="Calibri"/>
      <family val="2"/>
      <charset val="1"/>
    </font>
    <font>
      <b val="true"/>
      <sz val="11"/>
      <color rgb="FF000000"/>
      <name val="Calibri"/>
      <family val="2"/>
      <charset val="1"/>
    </font>
    <font>
      <sz val="9"/>
      <color rgb="FF000000"/>
      <name val="Calibri"/>
      <family val="2"/>
      <charset val="1"/>
    </font>
    <font>
      <i val="true"/>
      <sz val="11"/>
      <color rgb="FF000000"/>
      <name val="Calibri"/>
      <family val="2"/>
      <charset val="1"/>
    </font>
    <font>
      <b val="true"/>
      <sz val="8"/>
      <color rgb="FFD0CECE"/>
      <name val="Calibri"/>
      <family val="2"/>
      <charset val="1"/>
    </font>
    <font>
      <sz val="11"/>
      <color rgb="FFFF0000"/>
      <name val="Calibri"/>
      <family val="2"/>
      <charset val="1"/>
    </font>
    <font>
      <b val="true"/>
      <sz val="8"/>
      <color rgb="FF000000"/>
      <name val="Calibri"/>
      <family val="2"/>
      <charset val="1"/>
    </font>
    <font>
      <i val="true"/>
      <sz val="10"/>
      <color rgb="FF000000"/>
      <name val="Calibri"/>
      <family val="2"/>
      <charset val="1"/>
    </font>
    <font>
      <sz val="10"/>
      <color rgb="FF000000"/>
      <name val="Calibri"/>
      <family val="2"/>
      <charset val="1"/>
    </font>
    <font>
      <b val="true"/>
      <sz val="12"/>
      <name val="Calibri"/>
      <family val="2"/>
      <charset val="1"/>
    </font>
    <font>
      <b val="true"/>
      <sz val="12"/>
      <color rgb="FF0000FF"/>
      <name val="Calibri"/>
      <family val="2"/>
      <charset val="1"/>
    </font>
    <font>
      <b val="true"/>
      <sz val="9"/>
      <color rgb="FF000000"/>
      <name val="Calibri"/>
      <family val="2"/>
      <charset val="1"/>
    </font>
    <font>
      <b val="true"/>
      <sz val="11"/>
      <color rgb="FF0000FF"/>
      <name val="Calibri"/>
      <family val="2"/>
      <charset val="1"/>
    </font>
    <font>
      <b val="true"/>
      <sz val="11"/>
      <color rgb="FF3333FF"/>
      <name val="Calibri"/>
      <family val="2"/>
      <charset val="1"/>
    </font>
    <font>
      <sz val="11"/>
      <name val="Calibri"/>
      <family val="2"/>
      <charset val="1"/>
    </font>
    <font>
      <sz val="12"/>
      <color rgb="FF000000"/>
      <name val="Calibri"/>
      <family val="2"/>
      <charset val="1"/>
    </font>
    <font>
      <b val="true"/>
      <sz val="12"/>
      <color rgb="FF000000"/>
      <name val="Calibri"/>
      <family val="2"/>
      <charset val="1"/>
    </font>
    <font>
      <sz val="11"/>
      <color rgb="FF0000FF"/>
      <name val="Calibri"/>
      <family val="2"/>
      <charset val="1"/>
    </font>
    <font>
      <i val="true"/>
      <sz val="9"/>
      <color rgb="FF000000"/>
      <name val="Calibri"/>
      <family val="2"/>
      <charset val="1"/>
    </font>
  </fonts>
  <fills count="7">
    <fill>
      <patternFill patternType="none"/>
    </fill>
    <fill>
      <patternFill patternType="gray125"/>
    </fill>
    <fill>
      <patternFill patternType="solid">
        <fgColor rgb="FFFFFF00"/>
        <bgColor rgb="FFFFFF00"/>
      </patternFill>
    </fill>
    <fill>
      <patternFill patternType="solid">
        <fgColor rgb="FFFFFFFF"/>
        <bgColor rgb="FFF2F2F2"/>
      </patternFill>
    </fill>
    <fill>
      <patternFill patternType="solid">
        <fgColor rgb="FFF2F2F2"/>
        <bgColor rgb="FFDEEBF7"/>
      </patternFill>
    </fill>
    <fill>
      <patternFill patternType="solid">
        <fgColor rgb="FFDEEBF7"/>
        <bgColor rgb="FFF2F2F2"/>
      </patternFill>
    </fill>
    <fill>
      <patternFill patternType="solid">
        <fgColor rgb="FF99FF99"/>
        <bgColor rgb="FFCCFFFF"/>
      </patternFill>
    </fill>
  </fills>
  <borders count="20">
    <border diagonalUp="false" diagonalDown="false">
      <left/>
      <right/>
      <top/>
      <bottom/>
      <diagonal/>
    </border>
    <border diagonalUp="false" diagonalDown="false">
      <left style="medium"/>
      <right style="medium"/>
      <top style="medium"/>
      <bottom/>
      <diagonal/>
    </border>
    <border diagonalUp="false" diagonalDown="false">
      <left style="medium"/>
      <right style="medium"/>
      <top/>
      <bottom/>
      <diagonal/>
    </border>
    <border diagonalUp="false" diagonalDown="false">
      <left style="medium"/>
      <right style="medium"/>
      <top style="medium"/>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thin"/>
      <right style="thin"/>
      <top style="thin"/>
      <bottom style="thin"/>
      <diagonal/>
    </border>
    <border diagonalUp="false" diagonalDown="false">
      <left style="medium"/>
      <right style="medium"/>
      <top style="medium"/>
      <bottom style="thin"/>
      <diagonal/>
    </border>
    <border diagonalUp="false" diagonalDown="false">
      <left/>
      <right style="medium"/>
      <top style="medium"/>
      <bottom style="thin"/>
      <diagonal/>
    </border>
    <border diagonalUp="false" diagonalDown="false">
      <left style="medium"/>
      <right/>
      <top style="medium"/>
      <bottom style="medium"/>
      <diagonal/>
    </border>
    <border diagonalUp="false" diagonalDown="false">
      <left style="medium"/>
      <right style="medium"/>
      <top/>
      <bottom style="medium"/>
      <diagonal/>
    </border>
    <border diagonalUp="false" diagonalDown="false">
      <left style="thin"/>
      <right/>
      <top style="thin"/>
      <bottom style="thin"/>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thin"/>
      <right style="thin"/>
      <top style="dotted"/>
      <bottom style="dotted"/>
      <diagonal/>
    </border>
    <border diagonalUp="false" diagonalDown="false">
      <left/>
      <right style="medium"/>
      <top style="medium"/>
      <bottom style="mediu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1">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true" applyAlignment="true" applyProtection="false">
      <alignment horizontal="general" vertical="bottom" textRotation="0" wrapText="false" indent="0" shrinkToFit="false"/>
      <protection locked="true" hidden="false"/>
    </xf>
    <xf numFmtId="164" fontId="6" fillId="0" borderId="1" xfId="0" applyFont="true" applyBorder="true" applyAlignment="true" applyProtection="false">
      <alignment horizontal="justify" vertical="center" textRotation="0" wrapText="true" indent="0" shrinkToFit="false"/>
      <protection locked="true" hidden="false"/>
    </xf>
    <xf numFmtId="165" fontId="0" fillId="0" borderId="1" xfId="0" applyFont="false" applyBorder="true" applyAlignment="false" applyProtection="false">
      <alignment horizontal="general" vertical="bottom" textRotation="0" wrapText="false" indent="0" shrinkToFit="false"/>
      <protection locked="true" hidden="false"/>
    </xf>
    <xf numFmtId="164" fontId="6" fillId="0" borderId="2" xfId="0" applyFont="true" applyBorder="true" applyAlignment="true" applyProtection="false">
      <alignment horizontal="justify" vertical="center" textRotation="0" wrapText="true" indent="0" shrinkToFit="false"/>
      <protection locked="true" hidden="false"/>
    </xf>
    <xf numFmtId="166" fontId="5" fillId="0" borderId="0" xfId="0" applyFont="true" applyBorder="false" applyAlignment="false" applyProtection="false">
      <alignment horizontal="general" vertical="bottom" textRotation="0" wrapText="false" indent="0" shrinkToFit="false"/>
      <protection locked="true" hidden="false"/>
    </xf>
    <xf numFmtId="165" fontId="0" fillId="2" borderId="2" xfId="0" applyFont="false" applyBorder="true" applyAlignment="false" applyProtection="false">
      <alignment horizontal="general" vertical="bottom" textRotation="0" wrapText="false" indent="0" shrinkToFit="false"/>
      <protection locked="true" hidden="false"/>
    </xf>
    <xf numFmtId="164" fontId="6" fillId="0" borderId="3" xfId="0" applyFont="true" applyBorder="true" applyAlignment="true" applyProtection="false">
      <alignment horizontal="justify" vertical="center" textRotation="0" wrapText="true" indent="0" shrinkToFit="false"/>
      <protection locked="true" hidden="false"/>
    </xf>
    <xf numFmtId="165" fontId="0" fillId="0" borderId="3" xfId="0" applyFont="fals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true" applyProtection="false">
      <alignment horizontal="general" vertical="bottom" textRotation="0" wrapText="false" indent="0" shrinkToFit="false"/>
      <protection locked="true" hidden="false"/>
    </xf>
    <xf numFmtId="164" fontId="6" fillId="0" borderId="2" xfId="0" applyFont="true" applyBorder="true" applyAlignment="true" applyProtection="false">
      <alignment horizontal="general" vertical="center" textRotation="0" wrapText="true" indent="0" shrinkToFit="false"/>
      <protection locked="true" hidden="false"/>
    </xf>
    <xf numFmtId="166"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0" fillId="0" borderId="4" xfId="0" applyFont="true" applyBorder="true" applyAlignment="false" applyProtection="false">
      <alignment horizontal="general" vertical="bottom" textRotation="0" wrapText="false" indent="0" shrinkToFit="false"/>
      <protection locked="true" hidden="false"/>
    </xf>
    <xf numFmtId="164" fontId="0" fillId="0" borderId="5" xfId="0" applyFont="false" applyBorder="true" applyAlignment="true" applyProtection="false">
      <alignment horizontal="general" vertical="bottom" textRotation="0" wrapText="true" indent="0" shrinkToFit="false"/>
      <protection locked="true" hidden="false"/>
    </xf>
    <xf numFmtId="165" fontId="0" fillId="0" borderId="6" xfId="0" applyFont="false" applyBorder="true" applyAlignment="false" applyProtection="false">
      <alignment horizontal="general" vertical="bottom" textRotation="0" wrapText="false" indent="0" shrinkToFit="false"/>
      <protection locked="true" hidden="false"/>
    </xf>
    <xf numFmtId="164" fontId="0" fillId="0" borderId="7" xfId="0" applyFont="true" applyBorder="true" applyAlignment="false" applyProtection="false">
      <alignment horizontal="general" vertical="bottom" textRotation="0" wrapText="false" indent="0" shrinkToFit="false"/>
      <protection locked="true" hidden="false"/>
    </xf>
    <xf numFmtId="164" fontId="0" fillId="0" borderId="8" xfId="0" applyFont="false" applyBorder="true" applyAlignment="true" applyProtection="false">
      <alignment horizontal="general" vertical="bottom" textRotation="0" wrapText="true" indent="0" shrinkToFit="false"/>
      <protection locked="true" hidden="false"/>
    </xf>
    <xf numFmtId="165" fontId="0" fillId="0" borderId="9" xfId="0" applyFont="false" applyBorder="true" applyAlignment="false" applyProtection="false">
      <alignment horizontal="general" vertical="bottom" textRotation="0" wrapText="false" indent="0" shrinkToFit="false"/>
      <protection locked="true" hidden="false"/>
    </xf>
    <xf numFmtId="164" fontId="0" fillId="0" borderId="10" xfId="0" applyFont="true" applyBorder="true" applyAlignment="true" applyProtection="false">
      <alignment horizontal="general" vertical="bottom" textRotation="0" wrapText="true" indent="0" shrinkToFit="false"/>
      <protection locked="true" hidden="false"/>
    </xf>
    <xf numFmtId="165" fontId="0" fillId="2" borderId="10" xfId="0" applyFont="false" applyBorder="true" applyAlignment="false" applyProtection="false">
      <alignment horizontal="general" vertical="bottom" textRotation="0" wrapText="false" indent="0" shrinkToFit="false"/>
      <protection locked="true" hidden="false"/>
    </xf>
    <xf numFmtId="165" fontId="0" fillId="0" borderId="10" xfId="0" applyFont="false" applyBorder="true" applyAlignment="false" applyProtection="false">
      <alignment horizontal="general" vertical="bottom" textRotation="0" wrapText="false" indent="0" shrinkToFit="false"/>
      <protection locked="true" hidden="false"/>
    </xf>
    <xf numFmtId="164" fontId="0" fillId="0" borderId="10" xfId="0" applyFont="true" applyBorder="true" applyAlignment="true" applyProtection="false">
      <alignment horizontal="left" vertical="bottom" textRotation="0" wrapText="true" indent="3" shrinkToFit="false"/>
      <protection locked="true" hidden="false"/>
    </xf>
    <xf numFmtId="165" fontId="5" fillId="0" borderId="10"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true" applyAlignment="false" applyProtection="false">
      <alignment horizontal="general" vertical="bottom" textRotation="0" wrapText="false" indent="0" shrinkToFit="false"/>
      <protection locked="true" hidden="false"/>
    </xf>
    <xf numFmtId="165" fontId="8" fillId="3" borderId="10" xfId="0" applyFont="true" applyBorder="true" applyAlignment="false" applyProtection="false">
      <alignment horizontal="general" vertical="bottom" textRotation="0" wrapText="false" indent="0" shrinkToFit="false"/>
      <protection locked="true" hidden="false"/>
    </xf>
    <xf numFmtId="164" fontId="0" fillId="0" borderId="10" xfId="0" applyFont="true" applyBorder="true" applyAlignment="true" applyProtection="false">
      <alignment horizontal="left" vertical="bottom" textRotation="0" wrapText="true" indent="4" shrinkToFit="false"/>
      <protection locked="true" hidden="false"/>
    </xf>
    <xf numFmtId="165" fontId="9" fillId="0" borderId="10" xfId="0" applyFont="true" applyBorder="true" applyAlignment="false" applyProtection="false">
      <alignment horizontal="general" vertical="bottom" textRotation="0" wrapText="false" indent="0" shrinkToFit="false"/>
      <protection locked="true" hidden="false"/>
    </xf>
    <xf numFmtId="164" fontId="7" fillId="0" borderId="10" xfId="0" applyFont="true" applyBorder="true" applyAlignment="true" applyProtection="false">
      <alignment horizontal="left" vertical="bottom" textRotation="0" wrapText="true" indent="4" shrinkToFit="false"/>
      <protection locked="true" hidden="false"/>
    </xf>
    <xf numFmtId="165" fontId="10" fillId="3" borderId="10" xfId="0" applyFont="true" applyBorder="tru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left" vertical="bottom" textRotation="0" wrapText="false" indent="0" shrinkToFit="false"/>
      <protection locked="true" hidden="false"/>
    </xf>
    <xf numFmtId="165" fontId="0" fillId="0" borderId="0" xfId="0" applyFont="false" applyBorder="false" applyAlignment="true" applyProtection="false">
      <alignment horizontal="general" vertical="top" textRotation="0" wrapText="false" indent="0" shrinkToFit="false"/>
      <protection locked="true" hidden="false"/>
    </xf>
    <xf numFmtId="164" fontId="5" fillId="0" borderId="0" xfId="0" applyFont="true" applyBorder="false" applyAlignment="true" applyProtection="false">
      <alignment horizontal="general" vertical="bottom" textRotation="0" wrapText="false" indent="0" shrinkToFit="false"/>
      <protection locked="true" hidden="false"/>
    </xf>
    <xf numFmtId="164" fontId="6" fillId="4" borderId="11" xfId="0" applyFont="true" applyBorder="true" applyAlignment="true" applyProtection="false">
      <alignment horizontal="justify" vertical="center" textRotation="0" wrapText="true" indent="0" shrinkToFit="false"/>
      <protection locked="true" hidden="false"/>
    </xf>
    <xf numFmtId="166" fontId="0" fillId="4" borderId="12" xfId="0" applyFont="true" applyBorder="true" applyAlignment="true" applyProtection="false">
      <alignment horizontal="center" vertical="top" textRotation="0" wrapText="false" indent="0" shrinkToFit="false"/>
      <protection locked="true" hidden="false"/>
    </xf>
    <xf numFmtId="164" fontId="6" fillId="5" borderId="2" xfId="0" applyFont="true" applyBorder="true" applyAlignment="true" applyProtection="false">
      <alignment horizontal="justify" vertical="center" textRotation="0" wrapText="true" indent="0" shrinkToFit="false"/>
      <protection locked="true" hidden="false"/>
    </xf>
    <xf numFmtId="165" fontId="0" fillId="5" borderId="2" xfId="0" applyFont="false" applyBorder="true" applyAlignment="true" applyProtection="false">
      <alignment horizontal="center" vertical="top"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2" borderId="3" xfId="0" applyFont="true" applyBorder="true" applyAlignment="true" applyProtection="false">
      <alignment horizontal="justify" vertical="center" textRotation="0" wrapText="true" indent="0" shrinkToFit="false"/>
      <protection locked="true" hidden="false"/>
    </xf>
    <xf numFmtId="165" fontId="14" fillId="2" borderId="3" xfId="0" applyFont="true" applyBorder="true" applyAlignment="true" applyProtection="false">
      <alignment horizontal="center" vertical="top" textRotation="0" wrapText="false" indent="0" shrinkToFit="false"/>
      <protection locked="true" hidden="false"/>
    </xf>
    <xf numFmtId="164" fontId="0" fillId="0" borderId="0" xfId="0" applyFont="false" applyBorder="true" applyAlignment="true" applyProtection="false">
      <alignment horizontal="general" vertical="bottom" textRotation="0" wrapText="false" indent="0" shrinkToFit="false"/>
      <protection locked="true" hidden="false"/>
    </xf>
    <xf numFmtId="165" fontId="0" fillId="0" borderId="0" xfId="0" applyFont="false" applyBorder="false" applyAlignment="true" applyProtection="false">
      <alignment horizontal="center" vertical="top" textRotation="0" wrapText="false" indent="0" shrinkToFit="false"/>
      <protection locked="true" hidden="false"/>
    </xf>
    <xf numFmtId="164" fontId="6" fillId="4" borderId="13" xfId="0" applyFont="true" applyBorder="true" applyAlignment="true" applyProtection="false">
      <alignment horizontal="justify" vertical="center" textRotation="0" wrapText="true" indent="0" shrinkToFit="false"/>
      <protection locked="true" hidden="false"/>
    </xf>
    <xf numFmtId="164" fontId="0" fillId="0" borderId="3" xfId="0" applyFont="false" applyBorder="true" applyAlignment="true" applyProtection="false">
      <alignment horizontal="center" vertical="bottom" textRotation="0" wrapText="false" indent="0" shrinkToFit="false"/>
      <protection locked="true" hidden="false"/>
    </xf>
    <xf numFmtId="164" fontId="15" fillId="5" borderId="13" xfId="0" applyFont="true" applyBorder="true" applyAlignment="true" applyProtection="false">
      <alignment horizontal="justify" vertical="center" textRotation="0" wrapText="true" indent="0" shrinkToFit="false"/>
      <protection locked="true" hidden="false"/>
    </xf>
    <xf numFmtId="165" fontId="0" fillId="5" borderId="14" xfId="0" applyFont="true" applyBorder="true" applyAlignment="true" applyProtection="false">
      <alignment horizontal="center" vertical="top" textRotation="0" wrapText="false" indent="0" shrinkToFit="false"/>
      <protection locked="true" hidden="false"/>
    </xf>
    <xf numFmtId="164" fontId="0" fillId="0" borderId="10" xfId="0" applyFont="true" applyBorder="true" applyAlignment="false" applyProtection="false">
      <alignment horizontal="general" vertical="bottom" textRotation="0" wrapText="false" indent="0" shrinkToFit="false"/>
      <protection locked="true" hidden="false"/>
    </xf>
    <xf numFmtId="164" fontId="0" fillId="4" borderId="15" xfId="0" applyFont="true" applyBorder="true" applyAlignment="true" applyProtection="false">
      <alignment horizontal="general" vertical="bottom" textRotation="0" wrapText="true" indent="0" shrinkToFit="false"/>
      <protection locked="true" hidden="false"/>
    </xf>
    <xf numFmtId="165" fontId="16" fillId="4" borderId="16" xfId="0" applyFont="true" applyBorder="true" applyAlignment="true" applyProtection="false">
      <alignment horizontal="center" vertical="top" textRotation="0" wrapText="false" indent="0" shrinkToFit="false"/>
      <protection locked="true" hidden="false"/>
    </xf>
    <xf numFmtId="164" fontId="17" fillId="0" borderId="10" xfId="0" applyFont="true" applyBorder="true" applyAlignment="false" applyProtection="false">
      <alignment horizontal="general" vertical="bottom" textRotation="0" wrapText="false" indent="0" shrinkToFit="false"/>
      <protection locked="true" hidden="false"/>
    </xf>
    <xf numFmtId="164" fontId="16" fillId="5" borderId="15" xfId="0" applyFont="true" applyBorder="true" applyAlignment="true" applyProtection="false">
      <alignment horizontal="general" vertical="bottom" textRotation="0" wrapText="true" indent="0" shrinkToFit="false"/>
      <protection locked="true" hidden="false"/>
    </xf>
    <xf numFmtId="164" fontId="17" fillId="5" borderId="3" xfId="0" applyFont="true" applyBorder="true" applyAlignment="true" applyProtection="false">
      <alignment horizontal="center" vertical="bottom" textRotation="0" wrapText="true" indent="0" shrinkToFit="false"/>
      <protection locked="true" hidden="false"/>
    </xf>
    <xf numFmtId="164" fontId="0" fillId="5" borderId="15" xfId="0" applyFont="true" applyBorder="true" applyAlignment="true" applyProtection="false">
      <alignment horizontal="general" vertical="bottom" textRotation="0" wrapText="true" indent="0" shrinkToFit="false"/>
      <protection locked="true" hidden="false"/>
    </xf>
    <xf numFmtId="165" fontId="0" fillId="5" borderId="17" xfId="0" applyFont="false" applyBorder="true" applyAlignment="true" applyProtection="false">
      <alignment horizontal="center" vertical="top" textRotation="0" wrapText="false" indent="0" shrinkToFit="false"/>
      <protection locked="true" hidden="false"/>
    </xf>
    <xf numFmtId="165" fontId="0" fillId="5" borderId="10" xfId="0" applyFont="false" applyBorder="true" applyAlignment="true" applyProtection="false">
      <alignment horizontal="center" vertical="top" textRotation="0" wrapText="false" indent="0" shrinkToFit="false"/>
      <protection locked="true" hidden="false"/>
    </xf>
    <xf numFmtId="164" fontId="0" fillId="5" borderId="15" xfId="0" applyFont="true" applyBorder="true" applyAlignment="true" applyProtection="false">
      <alignment horizontal="left" vertical="bottom" textRotation="0" wrapText="true" indent="3" shrinkToFit="false"/>
      <protection locked="true" hidden="false"/>
    </xf>
    <xf numFmtId="164" fontId="16" fillId="4" borderId="15" xfId="0" applyFont="true" applyBorder="true" applyAlignment="true" applyProtection="false">
      <alignment horizontal="general" vertical="bottom" textRotation="0" wrapText="true" indent="0" shrinkToFit="false"/>
      <protection locked="true" hidden="false"/>
    </xf>
    <xf numFmtId="165" fontId="16" fillId="4" borderId="10" xfId="0" applyFont="true" applyBorder="true" applyAlignment="true" applyProtection="false">
      <alignment horizontal="center" vertical="top" textRotation="0" wrapText="false" indent="0" shrinkToFit="false"/>
      <protection locked="true" hidden="false"/>
    </xf>
    <xf numFmtId="165" fontId="16" fillId="5" borderId="10" xfId="0" applyFont="true" applyBorder="true" applyAlignment="true" applyProtection="false">
      <alignment horizontal="center" vertical="top" textRotation="0" wrapText="false" indent="0" shrinkToFit="false"/>
      <protection locked="true" hidden="false"/>
    </xf>
    <xf numFmtId="165" fontId="0" fillId="5" borderId="10" xfId="0" applyFont="true" applyBorder="true" applyAlignment="true" applyProtection="false">
      <alignment horizontal="center" vertical="top" textRotation="0" wrapText="false" indent="0" shrinkToFit="false"/>
      <protection locked="true" hidden="false"/>
    </xf>
    <xf numFmtId="164" fontId="0" fillId="5" borderId="10" xfId="0" applyFont="true" applyBorder="true" applyAlignment="true" applyProtection="false">
      <alignment horizontal="left" vertical="bottom" textRotation="0" wrapText="true" indent="3"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4" fontId="11" fillId="4" borderId="16" xfId="0" applyFont="true" applyBorder="true" applyAlignment="true" applyProtection="false">
      <alignment horizontal="justify" vertical="center" textRotation="0" wrapText="true" indent="0" shrinkToFit="false"/>
      <protection locked="true" hidden="false"/>
    </xf>
    <xf numFmtId="164" fontId="11" fillId="4" borderId="18" xfId="0" applyFont="true" applyBorder="true" applyAlignment="true" applyProtection="false">
      <alignment horizontal="justify" vertical="center" textRotation="0" wrapText="true" indent="0" shrinkToFit="false"/>
      <protection locked="true" hidden="false"/>
    </xf>
    <xf numFmtId="164" fontId="11" fillId="4" borderId="17" xfId="0" applyFont="true" applyBorder="true" applyAlignment="true" applyProtection="false">
      <alignment horizontal="justify" vertical="center" textRotation="0" wrapText="true" indent="0" shrinkToFit="false"/>
      <protection locked="true" hidden="false"/>
    </xf>
    <xf numFmtId="165" fontId="16" fillId="5" borderId="10" xfId="0" applyFont="true" applyBorder="true" applyAlignment="true" applyProtection="false">
      <alignment horizontal="center" vertical="top" textRotation="0" wrapText="true" indent="0" shrinkToFit="false"/>
      <protection locked="true" hidden="false"/>
    </xf>
    <xf numFmtId="164" fontId="0" fillId="5" borderId="10" xfId="0" applyFont="true" applyBorder="true" applyAlignment="true" applyProtection="false">
      <alignment horizontal="left" vertical="bottom" textRotation="0" wrapText="true" indent="4" shrinkToFit="false"/>
      <protection locked="true" hidden="false"/>
    </xf>
    <xf numFmtId="165" fontId="18" fillId="5" borderId="17" xfId="0" applyFont="true" applyBorder="true" applyAlignment="true" applyProtection="false">
      <alignment horizontal="center" vertical="top" textRotation="0" wrapText="false" indent="0" shrinkToFit="false"/>
      <protection locked="true" hidden="false"/>
    </xf>
    <xf numFmtId="165" fontId="18" fillId="5" borderId="10" xfId="0" applyFont="true" applyBorder="true" applyAlignment="true" applyProtection="false">
      <alignment horizontal="center" vertical="top" textRotation="0" wrapText="false" indent="0" shrinkToFit="false"/>
      <protection locked="true" hidden="false"/>
    </xf>
    <xf numFmtId="164" fontId="0" fillId="0" borderId="10" xfId="0" applyFont="true" applyBorder="true" applyAlignment="true" applyProtection="false">
      <alignment horizontal="general" vertical="center" textRotation="0" wrapText="false" indent="0" shrinkToFit="false"/>
      <protection locked="true" hidden="false"/>
    </xf>
    <xf numFmtId="164" fontId="16" fillId="4" borderId="10" xfId="0" applyFont="true" applyBorder="true" applyAlignment="true" applyProtection="false">
      <alignment horizontal="justify" vertical="bottom"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20" fillId="2" borderId="3" xfId="0" applyFont="true" applyBorder="true" applyAlignment="true" applyProtection="false">
      <alignment horizontal="justify" vertical="center" textRotation="0" wrapText="true" indent="0" shrinkToFit="false"/>
      <protection locked="true" hidden="false"/>
    </xf>
    <xf numFmtId="164" fontId="21" fillId="0" borderId="0" xfId="0" applyFont="true" applyBorder="false" applyAlignment="true" applyProtection="false">
      <alignment horizontal="center" vertical="top" textRotation="0" wrapText="false" indent="0" shrinkToFit="false"/>
      <protection locked="true" hidden="false"/>
    </xf>
    <xf numFmtId="164" fontId="20" fillId="6" borderId="3" xfId="0" applyFont="true" applyBorder="true" applyAlignment="true" applyProtection="false">
      <alignment horizontal="general" vertical="center" textRotation="0" wrapText="false" indent="0" shrinkToFit="false"/>
      <protection locked="true" hidden="false"/>
    </xf>
    <xf numFmtId="165" fontId="14" fillId="6" borderId="19" xfId="0" applyFont="true" applyBorder="true" applyAlignment="true" applyProtection="false">
      <alignment horizontal="center" vertical="center" textRotation="0" wrapText="false" indent="0" shrinkToFit="false"/>
      <protection locked="true" hidden="false"/>
    </xf>
    <xf numFmtId="164" fontId="22" fillId="0" borderId="0" xfId="0" applyFont="true" applyBorder="true" applyAlignment="true" applyProtection="false">
      <alignment horizontal="left" vertical="bottom"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2F2F2"/>
      <rgbColor rgb="FFDEEBF7"/>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99FF99"/>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2:E44"/>
  <sheetViews>
    <sheetView windowProtection="false" showFormulas="false" showGridLines="true" showRowColHeaders="true" showZeros="true" rightToLeft="false" tabSelected="false" showOutlineSymbols="true" defaultGridColor="true" view="normal" topLeftCell="A34" colorId="64" zoomScale="154" zoomScaleNormal="154" zoomScalePageLayoutView="100" workbookViewId="0">
      <selection pane="topLeft" activeCell="D39" activeCellId="0" sqref="D39"/>
    </sheetView>
  </sheetViews>
  <sheetFormatPr defaultRowHeight="15"/>
  <cols>
    <col collapsed="false" hidden="false" max="1" min="1" style="0" width="5.04081632653061"/>
    <col collapsed="false" hidden="false" max="2" min="2" style="0" width="65.8673469387755"/>
    <col collapsed="false" hidden="false" max="3" min="3" style="0" width="15.6428571428571"/>
    <col collapsed="false" hidden="false" max="1025" min="4" style="0" width="8.56632653061224"/>
  </cols>
  <sheetData>
    <row r="2" customFormat="false" ht="21" hidden="false" customHeight="false" outlineLevel="0" collapsed="false">
      <c r="A2" s="1" t="s">
        <v>0</v>
      </c>
      <c r="B2" s="1"/>
      <c r="C2" s="2"/>
    </row>
    <row r="3" customFormat="false" ht="15.75" hidden="false" customHeight="false" outlineLevel="0" collapsed="false">
      <c r="A3" s="3" t="s">
        <v>1</v>
      </c>
      <c r="B3" s="3"/>
      <c r="C3" s="2"/>
    </row>
    <row r="4" customFormat="false" ht="24" hidden="false" customHeight="false" outlineLevel="0" collapsed="false">
      <c r="B4" s="4" t="s">
        <v>2</v>
      </c>
      <c r="C4" s="5"/>
    </row>
    <row r="5" customFormat="false" ht="15" hidden="false" customHeight="false" outlineLevel="0" collapsed="false">
      <c r="B5" s="6" t="s">
        <v>3</v>
      </c>
      <c r="C5" s="7" t="n">
        <v>109556</v>
      </c>
    </row>
    <row r="6" customFormat="false" ht="15.75" hidden="false" customHeight="false" outlineLevel="0" collapsed="false">
      <c r="B6" s="6" t="s">
        <v>4</v>
      </c>
      <c r="C6" s="8" t="n">
        <v>199470</v>
      </c>
    </row>
    <row r="7" customFormat="false" ht="24.75" hidden="false" customHeight="false" outlineLevel="0" collapsed="false">
      <c r="B7" s="9" t="s">
        <v>5</v>
      </c>
      <c r="C7" s="10" t="n">
        <f aca="false">SUM(C5:C6)</f>
        <v>309026</v>
      </c>
    </row>
    <row r="8" customFormat="false" ht="15.75" hidden="false" customHeight="false" outlineLevel="0" collapsed="false">
      <c r="A8" s="11" t="s">
        <v>6</v>
      </c>
      <c r="B8" s="11"/>
      <c r="C8" s="2"/>
    </row>
    <row r="9" customFormat="false" ht="24" hidden="false" customHeight="false" outlineLevel="0" collapsed="false">
      <c r="B9" s="4" t="s">
        <v>2</v>
      </c>
      <c r="C9" s="5"/>
    </row>
    <row r="10" customFormat="false" ht="15" hidden="false" customHeight="false" outlineLevel="0" collapsed="false">
      <c r="B10" s="12" t="s">
        <v>7</v>
      </c>
      <c r="C10" s="13" t="n">
        <v>244</v>
      </c>
    </row>
    <row r="11" customFormat="false" ht="15.75" hidden="false" customHeight="false" outlineLevel="0" collapsed="false">
      <c r="B11" s="6" t="s">
        <v>8</v>
      </c>
      <c r="C11" s="8" t="n">
        <v>0</v>
      </c>
    </row>
    <row r="12" customFormat="false" ht="24.75" hidden="false" customHeight="false" outlineLevel="0" collapsed="false">
      <c r="B12" s="9" t="s">
        <v>9</v>
      </c>
      <c r="C12" s="10" t="n">
        <f aca="false">C10+C11</f>
        <v>244</v>
      </c>
    </row>
    <row r="13" customFormat="false" ht="15.75" hidden="false" customHeight="false" outlineLevel="0" collapsed="false">
      <c r="B13" s="14"/>
      <c r="C13" s="2"/>
    </row>
    <row r="14" customFormat="false" ht="15.75" hidden="false" customHeight="false" outlineLevel="0" collapsed="false">
      <c r="A14" s="15" t="s">
        <v>10</v>
      </c>
      <c r="B14" s="16"/>
      <c r="C14" s="17" t="n">
        <f aca="false">C5</f>
        <v>109556</v>
      </c>
    </row>
    <row r="15" customFormat="false" ht="15.75" hidden="false" customHeight="false" outlineLevel="0" collapsed="false">
      <c r="A15" s="18" t="s">
        <v>11</v>
      </c>
      <c r="B15" s="19"/>
      <c r="C15" s="20" t="n">
        <f aca="false">C7+C12</f>
        <v>309270</v>
      </c>
    </row>
    <row r="16" customFormat="false" ht="15" hidden="false" customHeight="false" outlineLevel="0" collapsed="false">
      <c r="B16" s="14"/>
      <c r="C16" s="2"/>
    </row>
    <row r="17" customFormat="false" ht="21" hidden="false" customHeight="false" outlineLevel="0" collapsed="false">
      <c r="A17" s="1" t="s">
        <v>12</v>
      </c>
      <c r="B17" s="1"/>
      <c r="C17" s="2"/>
    </row>
    <row r="18" customFormat="false" ht="15" hidden="false" customHeight="false" outlineLevel="0" collapsed="false">
      <c r="B18" s="21" t="s">
        <v>13</v>
      </c>
      <c r="C18" s="22" t="n">
        <v>0</v>
      </c>
    </row>
    <row r="19" customFormat="false" ht="30" hidden="false" customHeight="false" outlineLevel="0" collapsed="false">
      <c r="B19" s="21" t="s">
        <v>14</v>
      </c>
      <c r="C19" s="23" t="n">
        <f aca="false">(C5+C12)*2/100</f>
        <v>2196</v>
      </c>
    </row>
    <row r="20" customFormat="false" ht="15" hidden="false" customHeight="false" outlineLevel="0" collapsed="false">
      <c r="B20" s="21" t="s">
        <v>15</v>
      </c>
      <c r="C20" s="23" t="n">
        <f aca="false">C19*20/100</f>
        <v>439.2</v>
      </c>
    </row>
    <row r="21" customFormat="false" ht="15" hidden="false" customHeight="false" outlineLevel="0" collapsed="false">
      <c r="B21" s="21" t="s">
        <v>16</v>
      </c>
      <c r="C21" s="23" t="n">
        <f aca="false">C19*80/100</f>
        <v>1756.8</v>
      </c>
    </row>
    <row r="22" customFormat="false" ht="15" hidden="false" customHeight="false" outlineLevel="0" collapsed="false">
      <c r="B22" s="24" t="s">
        <v>17</v>
      </c>
      <c r="C22" s="23" t="n">
        <f aca="false">C21*75/100</f>
        <v>1317.6</v>
      </c>
    </row>
    <row r="23" customFormat="false" ht="30" hidden="false" customHeight="false" outlineLevel="0" collapsed="false">
      <c r="B23" s="24" t="s">
        <v>18</v>
      </c>
      <c r="C23" s="23" t="n">
        <f aca="false">C21*25/100</f>
        <v>439.2</v>
      </c>
    </row>
    <row r="24" customFormat="false" ht="15" hidden="false" customHeight="false" outlineLevel="0" collapsed="false">
      <c r="B24" s="21" t="s">
        <v>19</v>
      </c>
      <c r="C24" s="22" t="n">
        <v>0</v>
      </c>
    </row>
    <row r="25" customFormat="false" ht="30" hidden="false" customHeight="false" outlineLevel="0" collapsed="false">
      <c r="B25" s="21" t="s">
        <v>20</v>
      </c>
      <c r="C25" s="23" t="n">
        <v>2000</v>
      </c>
    </row>
    <row r="26" customFormat="false" ht="15" hidden="false" customHeight="false" outlineLevel="0" collapsed="false">
      <c r="B26" s="21" t="s">
        <v>21</v>
      </c>
      <c r="C26" s="22" t="n">
        <v>225</v>
      </c>
    </row>
    <row r="27" customFormat="false" ht="31.5" hidden="false" customHeight="true" outlineLevel="0" collapsed="false">
      <c r="B27" s="21" t="s">
        <v>22</v>
      </c>
      <c r="C27" s="23"/>
    </row>
    <row r="28" customFormat="false" ht="15" hidden="false" customHeight="false" outlineLevel="0" collapsed="false">
      <c r="B28" s="24" t="s">
        <v>23</v>
      </c>
      <c r="C28" s="22"/>
    </row>
    <row r="29" customFormat="false" ht="15" hidden="false" customHeight="false" outlineLevel="0" collapsed="false">
      <c r="B29" s="24" t="s">
        <v>24</v>
      </c>
      <c r="C29" s="22"/>
    </row>
    <row r="30" customFormat="false" ht="15" hidden="false" customHeight="false" outlineLevel="0" collapsed="false">
      <c r="B30" s="24" t="s">
        <v>25</v>
      </c>
      <c r="C30" s="22"/>
    </row>
    <row r="31" customFormat="false" ht="15" hidden="false" customHeight="false" outlineLevel="0" collapsed="false">
      <c r="B31" s="21" t="s">
        <v>26</v>
      </c>
      <c r="C31" s="23"/>
    </row>
    <row r="32" customFormat="false" ht="75" hidden="false" customHeight="false" outlineLevel="0" collapsed="false">
      <c r="B32" s="24" t="s">
        <v>27</v>
      </c>
      <c r="C32" s="25" t="n">
        <v>1500</v>
      </c>
      <c r="D32" s="0" t="n">
        <f aca="false">(C5+C12)*0.5/100</f>
        <v>549</v>
      </c>
      <c r="E32" s="26" t="s">
        <v>28</v>
      </c>
    </row>
    <row r="33" customFormat="false" ht="60" hidden="false" customHeight="false" outlineLevel="0" collapsed="false">
      <c r="B33" s="24" t="s">
        <v>29</v>
      </c>
      <c r="C33" s="27" t="n">
        <f aca="false">($C$6+$C$13)*0.4/100</f>
        <v>797.88</v>
      </c>
    </row>
    <row r="34" customFormat="false" ht="60" hidden="false" customHeight="false" outlineLevel="0" collapsed="false">
      <c r="B34" s="24" t="s">
        <v>30</v>
      </c>
      <c r="C34" s="27" t="n">
        <f aca="false">($C$6+$C$13)*0.5/100</f>
        <v>997.35</v>
      </c>
    </row>
    <row r="35" customFormat="false" ht="45" hidden="false" customHeight="false" outlineLevel="0" collapsed="false">
      <c r="B35" s="24" t="s">
        <v>31</v>
      </c>
      <c r="C35" s="27" t="n">
        <f aca="false">C32-(C32*0.2)</f>
        <v>1200</v>
      </c>
    </row>
    <row r="36" customFormat="false" ht="15" hidden="false" customHeight="false" outlineLevel="0" collapsed="false">
      <c r="B36" s="21" t="s">
        <v>32</v>
      </c>
      <c r="C36" s="23"/>
    </row>
    <row r="37" customFormat="false" ht="30" hidden="false" customHeight="false" outlineLevel="0" collapsed="false">
      <c r="B37" s="28" t="s">
        <v>33</v>
      </c>
      <c r="C37" s="29" t="n">
        <f aca="false">-(C32*15/100)</f>
        <v>-225</v>
      </c>
    </row>
    <row r="38" customFormat="false" ht="45" hidden="false" customHeight="false" outlineLevel="0" collapsed="false">
      <c r="B38" s="28" t="s">
        <v>34</v>
      </c>
      <c r="C38" s="29" t="n">
        <f aca="false">-(C32*15/100)</f>
        <v>-225</v>
      </c>
      <c r="D38" s="0" t="s">
        <v>35</v>
      </c>
    </row>
    <row r="39" customFormat="false" ht="60" hidden="false" customHeight="false" outlineLevel="0" collapsed="false">
      <c r="B39" s="28" t="s">
        <v>36</v>
      </c>
      <c r="C39" s="27" t="n">
        <f aca="false">C32*5/100</f>
        <v>75</v>
      </c>
    </row>
    <row r="40" customFormat="false" ht="15" hidden="false" customHeight="false" outlineLevel="0" collapsed="false">
      <c r="B40" s="21" t="s">
        <v>37</v>
      </c>
      <c r="C40" s="23"/>
    </row>
    <row r="41" customFormat="false" ht="45" hidden="false" customHeight="false" outlineLevel="0" collapsed="false">
      <c r="B41" s="30" t="s">
        <v>38</v>
      </c>
      <c r="C41" s="23"/>
    </row>
    <row r="42" customFormat="false" ht="120" hidden="false" customHeight="false" outlineLevel="0" collapsed="false">
      <c r="B42" s="30" t="s">
        <v>39</v>
      </c>
      <c r="C42" s="23"/>
    </row>
    <row r="43" customFormat="false" ht="15" hidden="false" customHeight="false" outlineLevel="0" collapsed="false">
      <c r="B43" s="14" t="s">
        <v>40</v>
      </c>
      <c r="C43" s="31" t="n">
        <f aca="false">SUM(C18:C42)</f>
        <v>12494.03</v>
      </c>
    </row>
    <row r="44" customFormat="false" ht="45" hidden="false" customHeight="false" outlineLevel="0" collapsed="false">
      <c r="B44" s="32" t="s">
        <v>41</v>
      </c>
      <c r="C44" s="2"/>
    </row>
  </sheetData>
  <mergeCells count="4">
    <mergeCell ref="A2:B2"/>
    <mergeCell ref="A3:B3"/>
    <mergeCell ref="A8:B8"/>
    <mergeCell ref="A17:B17"/>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true"/>
  </sheetPr>
  <dimension ref="A1:I41"/>
  <sheetViews>
    <sheetView windowProtection="false"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I3" activeCellId="0" sqref="I3"/>
    </sheetView>
  </sheetViews>
  <sheetFormatPr defaultRowHeight="15"/>
  <cols>
    <col collapsed="false" hidden="false" max="2" min="1" style="0" width="5.04081632653061"/>
    <col collapsed="false" hidden="false" max="3" min="3" style="0" width="77.0102040816327"/>
    <col collapsed="false" hidden="false" max="4" min="4" style="33" width="13.0663265306122"/>
    <col collapsed="false" hidden="false" max="5" min="5" style="0" width="9.63775510204082"/>
    <col collapsed="false" hidden="false" max="1025" min="6" style="0" width="8.56632653061224"/>
  </cols>
  <sheetData>
    <row r="1" customFormat="false" ht="20.8" hidden="false" customHeight="false" outlineLevel="0" collapsed="false">
      <c r="A1" s="1" t="s">
        <v>42</v>
      </c>
      <c r="B1" s="1"/>
      <c r="C1" s="1"/>
      <c r="D1" s="0"/>
    </row>
    <row r="2" customFormat="false" ht="13.8" hidden="false" customHeight="false" outlineLevel="0" collapsed="false">
      <c r="A2" s="34" t="s">
        <v>43</v>
      </c>
      <c r="B2" s="34"/>
      <c r="C2" s="34"/>
      <c r="D2" s="34"/>
    </row>
    <row r="3" customFormat="false" ht="15" hidden="false" customHeight="false" outlineLevel="0" collapsed="false">
      <c r="D3" s="0"/>
    </row>
    <row r="4" customFormat="false" ht="21" hidden="false" customHeight="false" outlineLevel="0" collapsed="false">
      <c r="A4" s="1" t="s">
        <v>44</v>
      </c>
      <c r="B4" s="1"/>
      <c r="C4" s="1"/>
      <c r="D4" s="35"/>
    </row>
    <row r="5" customFormat="false" ht="15.75" hidden="false" customHeight="false" outlineLevel="0" collapsed="false">
      <c r="A5" s="36"/>
      <c r="B5" s="36"/>
      <c r="C5" s="36"/>
      <c r="D5" s="35"/>
    </row>
    <row r="6" customFormat="false" ht="24.35" hidden="false" customHeight="false" outlineLevel="0" collapsed="false">
      <c r="C6" s="37" t="s">
        <v>45</v>
      </c>
      <c r="D6" s="38" t="n">
        <v>195444.9</v>
      </c>
      <c r="E6" s="0" t="s">
        <v>46</v>
      </c>
    </row>
    <row r="7" customFormat="false" ht="15" hidden="false" customHeight="true" outlineLevel="0" collapsed="false">
      <c r="C7" s="39" t="s">
        <v>47</v>
      </c>
      <c r="D7" s="40" t="n">
        <v>0</v>
      </c>
      <c r="E7" s="0" t="s">
        <v>48</v>
      </c>
    </row>
    <row r="8" s="41" customFormat="true" ht="18" hidden="false" customHeight="true" outlineLevel="0" collapsed="false">
      <c r="C8" s="42" t="s">
        <v>49</v>
      </c>
      <c r="D8" s="43" t="n">
        <f aca="false">D6+D7</f>
        <v>195444.9</v>
      </c>
    </row>
    <row r="9" customFormat="false" ht="13.8" hidden="false" customHeight="false" outlineLevel="0" collapsed="false">
      <c r="A9" s="44"/>
      <c r="B9" s="44"/>
      <c r="C9" s="44"/>
      <c r="D9" s="45"/>
    </row>
    <row r="10" customFormat="false" ht="13.8" hidden="false" customHeight="false" outlineLevel="0" collapsed="false">
      <c r="C10" s="46" t="s">
        <v>50</v>
      </c>
      <c r="D10" s="47" t="n">
        <v>213433.47</v>
      </c>
      <c r="E10" s="0" t="s">
        <v>51</v>
      </c>
    </row>
    <row r="11" customFormat="false" ht="16.5" hidden="false" customHeight="true" outlineLevel="0" collapsed="false">
      <c r="C11" s="48" t="s">
        <v>52</v>
      </c>
      <c r="D11" s="49" t="n">
        <f aca="false">D8+D10</f>
        <v>408878.37</v>
      </c>
    </row>
    <row r="12" customFormat="false" ht="13.8" hidden="false" customHeight="false" outlineLevel="0" collapsed="false">
      <c r="C12" s="14"/>
      <c r="D12" s="45"/>
    </row>
    <row r="13" customFormat="false" ht="13.8" hidden="false" customHeight="false" outlineLevel="0" collapsed="false">
      <c r="C13" s="14"/>
      <c r="D13" s="45"/>
    </row>
    <row r="14" customFormat="false" ht="19.7" hidden="false" customHeight="false" outlineLevel="0" collapsed="false">
      <c r="A14" s="1" t="s">
        <v>12</v>
      </c>
      <c r="B14" s="1"/>
      <c r="C14" s="1"/>
      <c r="D14" s="45"/>
    </row>
    <row r="15" customFormat="false" ht="14.25" hidden="false" customHeight="false" outlineLevel="0" collapsed="false">
      <c r="B15" s="50" t="s">
        <v>53</v>
      </c>
      <c r="C15" s="51" t="s">
        <v>54</v>
      </c>
      <c r="D15" s="52"/>
    </row>
    <row r="16" customFormat="false" ht="27.35" hidden="false" customHeight="false" outlineLevel="0" collapsed="false">
      <c r="B16" s="53" t="s">
        <v>55</v>
      </c>
      <c r="C16" s="54" t="s">
        <v>56</v>
      </c>
      <c r="D16" s="55" t="n">
        <f aca="false">D8*2/100</f>
        <v>3908.898</v>
      </c>
      <c r="E16" s="0" t="s">
        <v>57</v>
      </c>
    </row>
    <row r="17" customFormat="false" ht="14.25" hidden="false" customHeight="false" outlineLevel="0" collapsed="false">
      <c r="C17" s="56" t="s">
        <v>15</v>
      </c>
      <c r="D17" s="57" t="n">
        <f aca="false">D16*20/100</f>
        <v>781.7796</v>
      </c>
    </row>
    <row r="18" customFormat="false" ht="14.25" hidden="false" customHeight="false" outlineLevel="0" collapsed="false">
      <c r="C18" s="56" t="s">
        <v>16</v>
      </c>
      <c r="D18" s="58" t="n">
        <f aca="false">D16*80/100</f>
        <v>3127.1184</v>
      </c>
    </row>
    <row r="19" customFormat="false" ht="14.25" hidden="false" customHeight="false" outlineLevel="0" collapsed="false">
      <c r="C19" s="59" t="s">
        <v>17</v>
      </c>
      <c r="D19" s="58" t="n">
        <f aca="false">D18*75/100</f>
        <v>2345.3388</v>
      </c>
    </row>
    <row r="20" customFormat="false" ht="15" hidden="false" customHeight="true" outlineLevel="0" collapsed="false">
      <c r="C20" s="59" t="s">
        <v>18</v>
      </c>
      <c r="D20" s="58" t="n">
        <f aca="false">D18*25/100</f>
        <v>781.7796</v>
      </c>
    </row>
    <row r="21" customFormat="false" ht="14.25" hidden="false" customHeight="false" outlineLevel="0" collapsed="false">
      <c r="B21" s="53" t="s">
        <v>58</v>
      </c>
      <c r="C21" s="60" t="s">
        <v>59</v>
      </c>
      <c r="D21" s="61" t="n">
        <v>400</v>
      </c>
      <c r="E21" s="0" t="s">
        <v>60</v>
      </c>
    </row>
    <row r="22" customFormat="false" ht="27.35" hidden="false" customHeight="false" outlineLevel="0" collapsed="false">
      <c r="B22" s="53" t="s">
        <v>61</v>
      </c>
      <c r="C22" s="54" t="s">
        <v>62</v>
      </c>
      <c r="D22" s="62" t="n">
        <v>2000</v>
      </c>
    </row>
    <row r="23" customFormat="false" ht="14.25" hidden="false" customHeight="false" outlineLevel="0" collapsed="false">
      <c r="B23" s="53" t="s">
        <v>63</v>
      </c>
      <c r="C23" s="60" t="s">
        <v>64</v>
      </c>
      <c r="D23" s="61" t="n">
        <v>225</v>
      </c>
    </row>
    <row r="24" customFormat="false" ht="30" hidden="false" customHeight="true" outlineLevel="0" collapsed="false">
      <c r="B24" s="50" t="s">
        <v>65</v>
      </c>
      <c r="C24" s="54" t="s">
        <v>66</v>
      </c>
      <c r="D24" s="63" t="n">
        <f aca="false">D25+D26</f>
        <v>19544.49</v>
      </c>
    </row>
    <row r="25" customFormat="false" ht="14.25" hidden="false" customHeight="false" outlineLevel="0" collapsed="false">
      <c r="C25" s="64" t="s">
        <v>67</v>
      </c>
      <c r="D25" s="57" t="n">
        <f aca="false">D6*10/100</f>
        <v>19544.49</v>
      </c>
      <c r="E25" s="0" t="s">
        <v>68</v>
      </c>
    </row>
    <row r="26" customFormat="false" ht="15" hidden="false" customHeight="true" outlineLevel="0" collapsed="false">
      <c r="C26" s="64" t="s">
        <v>69</v>
      </c>
      <c r="D26" s="58" t="n">
        <f aca="false">D7*22/100</f>
        <v>0</v>
      </c>
    </row>
    <row r="27" customFormat="false" ht="14.25" hidden="false" customHeight="false" outlineLevel="0" collapsed="false">
      <c r="B27" s="53" t="s">
        <v>70</v>
      </c>
      <c r="C27" s="60" t="s">
        <v>71</v>
      </c>
      <c r="D27" s="61" t="n">
        <v>1500</v>
      </c>
      <c r="E27" s="65"/>
    </row>
    <row r="28" customFormat="false" ht="39.75" hidden="false" customHeight="true" outlineLevel="0" collapsed="false">
      <c r="C28" s="66" t="s">
        <v>72</v>
      </c>
      <c r="D28" s="66"/>
    </row>
    <row r="29" customFormat="false" ht="39.75" hidden="false" customHeight="true" outlineLevel="0" collapsed="false">
      <c r="C29" s="67" t="s">
        <v>73</v>
      </c>
      <c r="D29" s="67"/>
    </row>
    <row r="30" customFormat="false" ht="39.75" hidden="false" customHeight="true" outlineLevel="0" collapsed="false">
      <c r="C30" s="68" t="s">
        <v>74</v>
      </c>
      <c r="D30" s="68"/>
    </row>
    <row r="31" customFormat="false" ht="14.25" hidden="false" customHeight="false" outlineLevel="0" collapsed="false">
      <c r="B31" s="50" t="s">
        <v>75</v>
      </c>
      <c r="C31" s="54" t="s">
        <v>76</v>
      </c>
      <c r="D31" s="69" t="n">
        <f aca="false">D32+D33+D34+D35</f>
        <v>0</v>
      </c>
    </row>
    <row r="32" customFormat="false" ht="30" hidden="false" customHeight="true" outlineLevel="0" collapsed="false">
      <c r="C32" s="70" t="s">
        <v>77</v>
      </c>
      <c r="D32" s="71" t="n">
        <v>0</v>
      </c>
    </row>
    <row r="33" customFormat="false" ht="27.35" hidden="false" customHeight="false" outlineLevel="0" collapsed="false">
      <c r="C33" s="70" t="s">
        <v>78</v>
      </c>
      <c r="D33" s="72" t="n">
        <v>0</v>
      </c>
      <c r="G33" s="26"/>
    </row>
    <row r="34" customFormat="false" ht="30" hidden="false" customHeight="true" outlineLevel="0" collapsed="false">
      <c r="C34" s="70" t="s">
        <v>79</v>
      </c>
      <c r="D34" s="72" t="n">
        <v>0</v>
      </c>
      <c r="G34" s="26"/>
    </row>
    <row r="35" customFormat="false" ht="15" hidden="false" customHeight="true" outlineLevel="0" collapsed="false">
      <c r="C35" s="70" t="s">
        <v>80</v>
      </c>
      <c r="D35" s="72" t="n">
        <v>0</v>
      </c>
      <c r="G35" s="26"/>
    </row>
    <row r="36" customFormat="false" ht="83.25" hidden="false" customHeight="true" outlineLevel="0" collapsed="false">
      <c r="B36" s="73" t="s">
        <v>81</v>
      </c>
      <c r="C36" s="74" t="s">
        <v>82</v>
      </c>
      <c r="D36" s="61" t="n">
        <v>0</v>
      </c>
      <c r="I36" s="75"/>
    </row>
    <row r="37" customFormat="false" ht="18" hidden="false" customHeight="true" outlineLevel="0" collapsed="false">
      <c r="C37" s="76" t="s">
        <v>83</v>
      </c>
      <c r="D37" s="43" t="n">
        <v>8033.898</v>
      </c>
    </row>
    <row r="38" customFormat="false" ht="15.75" hidden="false" customHeight="true" outlineLevel="0" collapsed="false">
      <c r="D38" s="77"/>
    </row>
    <row r="39" s="41" customFormat="true" ht="26.25" hidden="false" customHeight="true" outlineLevel="0" collapsed="false">
      <c r="C39" s="78" t="s">
        <v>84</v>
      </c>
      <c r="D39" s="79" t="n">
        <f aca="false">D8+D37</f>
        <v>203478.798</v>
      </c>
    </row>
    <row r="40" customFormat="false" ht="15" hidden="false" customHeight="false" outlineLevel="0" collapsed="false">
      <c r="D40" s="0"/>
    </row>
    <row r="41" customFormat="false" ht="24.75" hidden="false" customHeight="true" outlineLevel="0" collapsed="false">
      <c r="C41" s="80" t="s">
        <v>85</v>
      </c>
      <c r="D41" s="80"/>
    </row>
  </sheetData>
  <mergeCells count="9">
    <mergeCell ref="A1:C1"/>
    <mergeCell ref="A2:D2"/>
    <mergeCell ref="A4:C4"/>
    <mergeCell ref="A9:C9"/>
    <mergeCell ref="A14:C14"/>
    <mergeCell ref="C28:D28"/>
    <mergeCell ref="C29:D29"/>
    <mergeCell ref="C30:D30"/>
    <mergeCell ref="C41:D41"/>
  </mergeCells>
  <printOptions headings="false" gridLines="false" gridLinesSet="true" horizontalCentered="false" verticalCentered="false"/>
  <pageMargins left="0.708333333333333" right="0.708333333333333" top="0.354166666666667" bottom="0.354166666666667"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38</TotalTime>
  <Application>LibreOffice/5.1.2.2$Windows_x86 LibreOffice_project/d3bf12ecb743fc0d20e0be0c58ca359301eb705f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2015-06-05T18:19:34Z</dcterms:created>
  <dc:creator/>
  <dc:description/>
  <dc:language>it-IT</dc:language>
  <cp:lastModifiedBy/>
  <dcterms:modified xsi:type="dcterms:W3CDTF">2019-12-12T11:33:45Z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0x010100768AF354C1977B479389920DC6F223A9</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